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4.151\02_houjin\●人事関係\人事考課（2025.3）\"/>
    </mc:Choice>
  </mc:AlternateContent>
  <xr:revisionPtr revIDLastSave="0" documentId="13_ncr:1_{251E78A9-6DA1-487B-B084-E4E868A562FE}" xr6:coauthVersionLast="47" xr6:coauthVersionMax="47" xr10:uidLastSave="{00000000-0000-0000-0000-000000000000}"/>
  <bookViews>
    <workbookView xWindow="975" yWindow="0" windowWidth="27720" windowHeight="15480" xr2:uid="{6D79C867-35D2-4412-A04F-F3003924BE9B}"/>
  </bookViews>
  <sheets>
    <sheet name="Sheet1" sheetId="1" r:id="rId1"/>
  </sheets>
  <definedNames>
    <definedName name="_xlnm.Print_Area" localSheetId="0">Sheet1!$A$1:$S$13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N6" i="1"/>
  <c r="Q6" i="1" s="1"/>
  <c r="N7" i="1"/>
  <c r="Q7" i="1" s="1"/>
  <c r="N8" i="1"/>
  <c r="Q8" i="1" s="1"/>
  <c r="N9" i="1"/>
  <c r="Q9" i="1" s="1"/>
  <c r="N4" i="1"/>
  <c r="Q4" i="1" s="1"/>
  <c r="R10" i="1"/>
  <c r="K4" i="1"/>
  <c r="P10" i="1"/>
  <c r="O10" i="1"/>
  <c r="M10" i="1"/>
  <c r="G10" i="1"/>
  <c r="D10" i="1"/>
  <c r="E10" i="1"/>
  <c r="C10" i="1"/>
  <c r="K6" i="1" l="1"/>
  <c r="K7" i="1"/>
  <c r="K8" i="1"/>
  <c r="K9" i="1"/>
  <c r="K5" i="1"/>
  <c r="K10" i="1" l="1"/>
  <c r="Q10" i="1"/>
  <c r="N10" i="1"/>
  <c r="S4" i="1"/>
  <c r="S9" i="1"/>
  <c r="S8" i="1"/>
  <c r="S7" i="1"/>
  <c r="S6" i="1"/>
  <c r="S5" i="1"/>
  <c r="S10" i="1" l="1"/>
  <c r="S12" i="1" s="1"/>
</calcChain>
</file>

<file path=xl/sharedStrings.xml><?xml version="1.0" encoding="utf-8"?>
<sst xmlns="http://schemas.openxmlformats.org/spreadsheetml/2006/main" count="31" uniqueCount="29">
  <si>
    <t>氏名</t>
    <rPh sb="0" eb="2">
      <t>シメイ</t>
    </rPh>
    <phoneticPr fontId="1"/>
  </si>
  <si>
    <t>役職</t>
    <rPh sb="0" eb="2">
      <t>ヤクショク</t>
    </rPh>
    <phoneticPr fontId="1"/>
  </si>
  <si>
    <t>緊急携帯</t>
    <rPh sb="0" eb="4">
      <t>キンキュウケイタイ</t>
    </rPh>
    <phoneticPr fontId="1"/>
  </si>
  <si>
    <t>ヘルパーランク</t>
    <phoneticPr fontId="1"/>
  </si>
  <si>
    <t>総支給</t>
    <rPh sb="0" eb="3">
      <t>ソウシキュウ</t>
    </rPh>
    <phoneticPr fontId="1"/>
  </si>
  <si>
    <t>社長</t>
    <rPh sb="0" eb="2">
      <t>シャチョウ</t>
    </rPh>
    <phoneticPr fontId="1"/>
  </si>
  <si>
    <t>マネージャーA6</t>
    <phoneticPr fontId="1"/>
  </si>
  <si>
    <t>マネージャーB3</t>
    <phoneticPr fontId="1"/>
  </si>
  <si>
    <t>チーフS2</t>
    <phoneticPr fontId="1"/>
  </si>
  <si>
    <t>チーフA1</t>
    <phoneticPr fontId="1"/>
  </si>
  <si>
    <t>マスターA2</t>
    <phoneticPr fontId="1"/>
  </si>
  <si>
    <t>マスターB2</t>
    <phoneticPr fontId="1"/>
  </si>
  <si>
    <t>成果
+リスク（250％）</t>
    <rPh sb="0" eb="2">
      <t>セイカ</t>
    </rPh>
    <phoneticPr fontId="1"/>
  </si>
  <si>
    <t>（前年度）</t>
    <rPh sb="1" eb="4">
      <t>ゼンネンド</t>
    </rPh>
    <phoneticPr fontId="1"/>
  </si>
  <si>
    <t>役員報酬</t>
    <rPh sb="0" eb="2">
      <t>ヤクイン</t>
    </rPh>
    <rPh sb="2" eb="4">
      <t>ホウシュウ</t>
    </rPh>
    <phoneticPr fontId="1"/>
  </si>
  <si>
    <t>年収</t>
    <rPh sb="0" eb="2">
      <t>ネンシュウ</t>
    </rPh>
    <phoneticPr fontId="1"/>
  </si>
  <si>
    <t>前年度労働時間数</t>
    <rPh sb="0" eb="3">
      <t>ゼンネンド</t>
    </rPh>
    <rPh sb="3" eb="8">
      <t>ロウドウジカンスウ</t>
    </rPh>
    <phoneticPr fontId="1"/>
  </si>
  <si>
    <t>従業員部分</t>
    <rPh sb="0" eb="3">
      <t>ジュウギョウイン</t>
    </rPh>
    <rPh sb="3" eb="5">
      <t>ブブン</t>
    </rPh>
    <phoneticPr fontId="1"/>
  </si>
  <si>
    <t>(基準労働時間）</t>
    <rPh sb="1" eb="7">
      <t>キジュンロウドウジカン</t>
    </rPh>
    <phoneticPr fontId="1"/>
  </si>
  <si>
    <t>倍率</t>
    <rPh sb="0" eb="2">
      <t>バイリツ</t>
    </rPh>
    <phoneticPr fontId="1"/>
  </si>
  <si>
    <t>役員報酬総額</t>
    <rPh sb="0" eb="4">
      <t>ヤクインホウシュウ</t>
    </rPh>
    <rPh sb="4" eb="6">
      <t>ソウガク</t>
    </rPh>
    <phoneticPr fontId="1"/>
  </si>
  <si>
    <t>今年度総額</t>
    <rPh sb="0" eb="3">
      <t>コンネンド</t>
    </rPh>
    <rPh sb="3" eb="5">
      <t>ソウガク</t>
    </rPh>
    <phoneticPr fontId="1"/>
  </si>
  <si>
    <t>前年度総額</t>
    <rPh sb="0" eb="3">
      <t>ゼンネンド</t>
    </rPh>
    <rPh sb="3" eb="5">
      <t>ソウガク</t>
    </rPh>
    <phoneticPr fontId="1"/>
  </si>
  <si>
    <t>前年度比</t>
    <rPh sb="0" eb="4">
      <t>ゼンネンドヒ</t>
    </rPh>
    <phoneticPr fontId="1"/>
  </si>
  <si>
    <t>従業員報酬総額(端数あり）</t>
    <rPh sb="0" eb="3">
      <t>ジュウギョウイン</t>
    </rPh>
    <rPh sb="3" eb="5">
      <t>ホウシュウ</t>
    </rPh>
    <rPh sb="5" eb="7">
      <t>ソウガク</t>
    </rPh>
    <rPh sb="8" eb="10">
      <t>ハスウ</t>
    </rPh>
    <phoneticPr fontId="1"/>
  </si>
  <si>
    <t>従業員報酬総額（端数無し分）</t>
    <rPh sb="0" eb="3">
      <t>ジュウギョウイン</t>
    </rPh>
    <rPh sb="3" eb="5">
      <t>ホウシュウ</t>
    </rPh>
    <rPh sb="5" eb="7">
      <t>ソウガク</t>
    </rPh>
    <rPh sb="8" eb="10">
      <t>ハスウ</t>
    </rPh>
    <rPh sb="10" eb="11">
      <t>ナ</t>
    </rPh>
    <rPh sb="12" eb="13">
      <t>ブン</t>
    </rPh>
    <phoneticPr fontId="1"/>
  </si>
  <si>
    <t>賞与予定１回分
ランク×1.0倍（平均点の場合）※年収計算時は２回分加算されます</t>
    <rPh sb="0" eb="4">
      <t>ショウヨヨテイ</t>
    </rPh>
    <rPh sb="5" eb="7">
      <t>カイブン</t>
    </rPh>
    <rPh sb="15" eb="16">
      <t>バイ</t>
    </rPh>
    <rPh sb="17" eb="20">
      <t>ヘイキンテン</t>
    </rPh>
    <rPh sb="21" eb="23">
      <t>バアイ</t>
    </rPh>
    <rPh sb="25" eb="27">
      <t>ネンシュウ</t>
    </rPh>
    <rPh sb="27" eb="30">
      <t>ケイサンジ</t>
    </rPh>
    <rPh sb="32" eb="34">
      <t>カイブン</t>
    </rPh>
    <rPh sb="34" eb="36">
      <t>カサン</t>
    </rPh>
    <phoneticPr fontId="1"/>
  </si>
  <si>
    <t>●●　●●</t>
    <phoneticPr fontId="1"/>
  </si>
  <si>
    <r>
      <t>2025年度役員報酬案</t>
    </r>
    <r>
      <rPr>
        <b/>
        <sz val="36"/>
        <color rgb="FFFF0000"/>
        <rFont val="游ゴシック"/>
        <family val="3"/>
        <charset val="128"/>
        <scheme val="minor"/>
      </rPr>
      <t>※黄色の部分を数字入れていくと計算されます。赤字部分は数式が入っているので触らないように！</t>
    </r>
    <rPh sb="4" eb="5">
      <t>ネン</t>
    </rPh>
    <rPh sb="5" eb="6">
      <t>ド</t>
    </rPh>
    <rPh sb="6" eb="8">
      <t>ヤクイン</t>
    </rPh>
    <rPh sb="8" eb="10">
      <t>ホウシュウ</t>
    </rPh>
    <rPh sb="10" eb="11">
      <t>アン</t>
    </rPh>
    <rPh sb="12" eb="14">
      <t>キイロ</t>
    </rPh>
    <rPh sb="15" eb="17">
      <t>ブブン</t>
    </rPh>
    <rPh sb="18" eb="20">
      <t>スウジ</t>
    </rPh>
    <rPh sb="20" eb="21">
      <t>イ</t>
    </rPh>
    <rPh sb="26" eb="28">
      <t>ケイサン</t>
    </rPh>
    <rPh sb="33" eb="37">
      <t>アカジブブン</t>
    </rPh>
    <rPh sb="38" eb="40">
      <t>スウシキ</t>
    </rPh>
    <rPh sb="41" eb="42">
      <t>ハイ</t>
    </rPh>
    <rPh sb="48" eb="49">
      <t>サワ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</si>
</sst>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rgb="FF0070C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0"/>
      <color theme="5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5" fillId="0" borderId="4" xfId="0" applyNumberFormat="1" applyFont="1" applyBorder="1" applyAlignment="1">
      <alignment vertical="center" wrapText="1"/>
    </xf>
    <xf numFmtId="176" fontId="5" fillId="0" borderId="6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6" fontId="4" fillId="0" borderId="3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6" fontId="5" fillId="2" borderId="4" xfId="0" applyNumberFormat="1" applyFont="1" applyFill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6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9" xfId="0" applyNumberFormat="1" applyFont="1" applyBorder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176" fontId="8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vertical="center" wrapText="1"/>
    </xf>
    <xf numFmtId="176" fontId="4" fillId="0" borderId="8" xfId="0" applyNumberFormat="1" applyFont="1" applyBorder="1" applyAlignment="1">
      <alignment vertical="center" wrapText="1"/>
    </xf>
    <xf numFmtId="176" fontId="5" fillId="2" borderId="4" xfId="0" applyNumberFormat="1" applyFont="1" applyFill="1" applyBorder="1" applyAlignment="1" applyProtection="1">
      <alignment vertical="center" wrapText="1"/>
      <protection locked="0"/>
    </xf>
    <xf numFmtId="176" fontId="5" fillId="2" borderId="6" xfId="0" applyNumberFormat="1" applyFont="1" applyFill="1" applyBorder="1" applyAlignment="1" applyProtection="1">
      <alignment vertical="center" wrapText="1"/>
      <protection locked="0"/>
    </xf>
    <xf numFmtId="176" fontId="4" fillId="2" borderId="4" xfId="0" applyNumberFormat="1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176" fontId="7" fillId="2" borderId="4" xfId="0" applyNumberFormat="1" applyFont="1" applyFill="1" applyBorder="1" applyAlignment="1" applyProtection="1">
      <alignment vertical="center" wrapText="1"/>
      <protection locked="0"/>
    </xf>
    <xf numFmtId="176" fontId="7" fillId="2" borderId="6" xfId="0" applyNumberFormat="1" applyFont="1" applyFill="1" applyBorder="1" applyAlignment="1" applyProtection="1">
      <alignment vertical="center" wrapText="1"/>
      <protection locked="0"/>
    </xf>
    <xf numFmtId="176" fontId="4" fillId="2" borderId="6" xfId="0" applyNumberFormat="1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176" fontId="8" fillId="3" borderId="4" xfId="0" applyNumberFormat="1" applyFont="1" applyFill="1" applyBorder="1" applyAlignment="1" applyProtection="1">
      <alignment vertical="center" wrapText="1"/>
      <protection locked="0"/>
    </xf>
    <xf numFmtId="176" fontId="8" fillId="3" borderId="10" xfId="0" applyNumberFormat="1" applyFont="1" applyFill="1" applyBorder="1" applyAlignment="1" applyProtection="1">
      <alignment vertical="center" wrapText="1"/>
      <protection locked="0"/>
    </xf>
    <xf numFmtId="176" fontId="6" fillId="0" borderId="0" xfId="0" applyNumberFormat="1" applyFont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10" fillId="2" borderId="4" xfId="0" applyNumberFormat="1" applyFont="1" applyFill="1" applyBorder="1" applyAlignment="1" applyProtection="1">
      <alignment vertical="center" wrapText="1"/>
      <protection locked="0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0C6E-FBC3-4C33-83A9-E3822A2FE7CB}">
  <dimension ref="A1:T13"/>
  <sheetViews>
    <sheetView tabSelected="1" view="pageBreakPreview" zoomScale="55" zoomScaleNormal="100" zoomScaleSheetLayoutView="55" workbookViewId="0">
      <selection activeCell="P4" sqref="P4"/>
    </sheetView>
  </sheetViews>
  <sheetFormatPr defaultRowHeight="18.75" x14ac:dyDescent="0.4"/>
  <cols>
    <col min="1" max="1" width="18.5" style="4" customWidth="1"/>
    <col min="2" max="2" width="11.125" style="4" customWidth="1"/>
    <col min="3" max="3" width="20.375" style="4" customWidth="1"/>
    <col min="4" max="4" width="18.25" style="4" customWidth="1"/>
    <col min="5" max="5" width="18.875" style="4" customWidth="1"/>
    <col min="6" max="6" width="19.5" style="4" customWidth="1"/>
    <col min="7" max="7" width="23.375" style="4" customWidth="1"/>
    <col min="8" max="8" width="15.375" style="4" customWidth="1"/>
    <col min="9" max="9" width="13.375" style="4" customWidth="1"/>
    <col min="10" max="10" width="8.375" style="4" customWidth="1"/>
    <col min="11" max="11" width="20.25" style="4" customWidth="1"/>
    <col min="12" max="12" width="24.125" style="4" customWidth="1"/>
    <col min="13" max="13" width="22.125" style="4" customWidth="1"/>
    <col min="14" max="15" width="21.625" style="4" customWidth="1"/>
    <col min="16" max="16" width="26.625" style="4" customWidth="1"/>
    <col min="17" max="17" width="20.875" style="4" customWidth="1"/>
    <col min="18" max="18" width="29.375" style="4" customWidth="1"/>
    <col min="19" max="19" width="25.625" style="4" customWidth="1"/>
    <col min="20" max="20" width="22.375" style="4" customWidth="1"/>
    <col min="21" max="16384" width="9" style="4"/>
  </cols>
  <sheetData>
    <row r="1" spans="1:20" ht="22.5" customHeight="1" x14ac:dyDescent="0.4">
      <c r="A1" s="37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11"/>
    </row>
    <row r="2" spans="1:20" ht="22.5" customHeight="1" x14ac:dyDescent="0.4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11"/>
    </row>
    <row r="3" spans="1:20" s="5" customFormat="1" ht="161.25" customHeight="1" x14ac:dyDescent="0.4">
      <c r="A3" s="6" t="s">
        <v>0</v>
      </c>
      <c r="B3" s="7" t="s">
        <v>1</v>
      </c>
      <c r="C3" s="7" t="s">
        <v>14</v>
      </c>
      <c r="D3" s="7" t="s">
        <v>13</v>
      </c>
      <c r="E3" s="7" t="s">
        <v>2</v>
      </c>
      <c r="F3" s="7" t="s">
        <v>3</v>
      </c>
      <c r="G3" s="7" t="s">
        <v>17</v>
      </c>
      <c r="H3" s="7" t="s">
        <v>16</v>
      </c>
      <c r="I3" s="7" t="s">
        <v>18</v>
      </c>
      <c r="J3" s="7" t="s">
        <v>19</v>
      </c>
      <c r="K3" s="7" t="s">
        <v>24</v>
      </c>
      <c r="L3" s="7" t="s">
        <v>25</v>
      </c>
      <c r="M3" s="7" t="s">
        <v>13</v>
      </c>
      <c r="N3" s="7" t="s">
        <v>20</v>
      </c>
      <c r="O3" s="7" t="s">
        <v>13</v>
      </c>
      <c r="P3" s="7" t="s">
        <v>12</v>
      </c>
      <c r="Q3" s="7" t="s">
        <v>4</v>
      </c>
      <c r="R3" s="7" t="s">
        <v>26</v>
      </c>
      <c r="S3" s="22" t="s">
        <v>15</v>
      </c>
      <c r="T3" s="12"/>
    </row>
    <row r="4" spans="1:20" s="5" customFormat="1" ht="114.75" customHeight="1" x14ac:dyDescent="0.4">
      <c r="A4" s="6" t="s">
        <v>27</v>
      </c>
      <c r="B4" s="7" t="s">
        <v>5</v>
      </c>
      <c r="C4" s="23"/>
      <c r="D4" s="1">
        <v>750000</v>
      </c>
      <c r="E4" s="36"/>
      <c r="F4" s="25" t="s">
        <v>6</v>
      </c>
      <c r="G4" s="23"/>
      <c r="H4" s="26"/>
      <c r="I4" s="15">
        <v>2085</v>
      </c>
      <c r="J4" s="15">
        <v>1.3</v>
      </c>
      <c r="K4" s="18">
        <f>G4*(H4/I4)*J4</f>
        <v>0</v>
      </c>
      <c r="L4" s="31"/>
      <c r="M4" s="1">
        <v>560000</v>
      </c>
      <c r="N4" s="18">
        <f>C4+L4</f>
        <v>0</v>
      </c>
      <c r="O4" s="1">
        <v>1320000</v>
      </c>
      <c r="P4" s="23"/>
      <c r="Q4" s="18">
        <f>N4+E4+P4</f>
        <v>0</v>
      </c>
      <c r="R4" s="23"/>
      <c r="S4" s="19">
        <f t="shared" ref="S4:S9" si="0">(Q4*12)+(R4*2)</f>
        <v>0</v>
      </c>
      <c r="T4" s="13"/>
    </row>
    <row r="5" spans="1:20" s="5" customFormat="1" ht="114.75" customHeight="1" x14ac:dyDescent="0.4">
      <c r="A5" s="6"/>
      <c r="B5" s="7"/>
      <c r="C5" s="23"/>
      <c r="D5" s="1">
        <v>650000</v>
      </c>
      <c r="E5" s="27"/>
      <c r="F5" s="25" t="s">
        <v>7</v>
      </c>
      <c r="G5" s="23"/>
      <c r="H5" s="26"/>
      <c r="I5" s="15">
        <v>2085</v>
      </c>
      <c r="J5" s="15">
        <v>1.3</v>
      </c>
      <c r="K5" s="18">
        <f>G5*(H5/I5)*J5</f>
        <v>0</v>
      </c>
      <c r="L5" s="31"/>
      <c r="M5" s="1">
        <v>730000</v>
      </c>
      <c r="N5" s="18">
        <f t="shared" ref="N5:N9" si="1">C5+L5</f>
        <v>0</v>
      </c>
      <c r="O5" s="1">
        <v>1480000</v>
      </c>
      <c r="P5" s="23"/>
      <c r="Q5" s="18">
        <f t="shared" ref="Q5:Q9" si="2">N5+E5+P5</f>
        <v>0</v>
      </c>
      <c r="R5" s="23"/>
      <c r="S5" s="19">
        <f t="shared" si="0"/>
        <v>0</v>
      </c>
      <c r="T5" s="13"/>
    </row>
    <row r="6" spans="1:20" s="5" customFormat="1" ht="114.75" customHeight="1" x14ac:dyDescent="0.4">
      <c r="A6" s="6"/>
      <c r="B6" s="7"/>
      <c r="C6" s="23"/>
      <c r="D6" s="1">
        <v>350000</v>
      </c>
      <c r="E6" s="27"/>
      <c r="F6" s="25" t="s">
        <v>9</v>
      </c>
      <c r="G6" s="23"/>
      <c r="H6" s="26"/>
      <c r="I6" s="15">
        <v>2085</v>
      </c>
      <c r="J6" s="15">
        <v>1.3</v>
      </c>
      <c r="K6" s="18">
        <f t="shared" ref="K6:K9" si="3">G6*(H6/I6)*J6</f>
        <v>0</v>
      </c>
      <c r="L6" s="31"/>
      <c r="M6" s="1">
        <v>410000</v>
      </c>
      <c r="N6" s="18">
        <f t="shared" si="1"/>
        <v>0</v>
      </c>
      <c r="O6" s="1">
        <v>760000</v>
      </c>
      <c r="P6" s="23"/>
      <c r="Q6" s="18">
        <f t="shared" si="2"/>
        <v>0</v>
      </c>
      <c r="R6" s="23"/>
      <c r="S6" s="19">
        <f t="shared" si="0"/>
        <v>0</v>
      </c>
      <c r="T6" s="13"/>
    </row>
    <row r="7" spans="1:20" s="5" customFormat="1" ht="114.75" customHeight="1" x14ac:dyDescent="0.4">
      <c r="A7" s="6"/>
      <c r="B7" s="7"/>
      <c r="C7" s="23"/>
      <c r="D7" s="1">
        <v>530000</v>
      </c>
      <c r="E7" s="27"/>
      <c r="F7" s="25" t="s">
        <v>10</v>
      </c>
      <c r="G7" s="23"/>
      <c r="H7" s="26"/>
      <c r="I7" s="15">
        <v>2085</v>
      </c>
      <c r="J7" s="15">
        <v>1.3</v>
      </c>
      <c r="K7" s="18">
        <f t="shared" si="3"/>
        <v>0</v>
      </c>
      <c r="L7" s="31"/>
      <c r="M7" s="1">
        <v>630000</v>
      </c>
      <c r="N7" s="18">
        <f t="shared" si="1"/>
        <v>0</v>
      </c>
      <c r="O7" s="1">
        <v>1260000</v>
      </c>
      <c r="P7" s="23"/>
      <c r="Q7" s="18">
        <f t="shared" si="2"/>
        <v>0</v>
      </c>
      <c r="R7" s="23"/>
      <c r="S7" s="19">
        <f t="shared" si="0"/>
        <v>0</v>
      </c>
      <c r="T7" s="13"/>
    </row>
    <row r="8" spans="1:20" s="5" customFormat="1" ht="114.75" customHeight="1" x14ac:dyDescent="0.4">
      <c r="A8" s="6"/>
      <c r="B8" s="7"/>
      <c r="C8" s="23"/>
      <c r="D8" s="1">
        <v>350000</v>
      </c>
      <c r="E8" s="27"/>
      <c r="F8" s="25" t="s">
        <v>11</v>
      </c>
      <c r="G8" s="23"/>
      <c r="H8" s="26"/>
      <c r="I8" s="15">
        <v>2085</v>
      </c>
      <c r="J8" s="15">
        <v>1.3</v>
      </c>
      <c r="K8" s="18">
        <f t="shared" si="3"/>
        <v>0</v>
      </c>
      <c r="L8" s="31"/>
      <c r="M8" s="1">
        <v>340000</v>
      </c>
      <c r="N8" s="18">
        <f t="shared" si="1"/>
        <v>0</v>
      </c>
      <c r="O8" s="1">
        <v>690000</v>
      </c>
      <c r="P8" s="23"/>
      <c r="Q8" s="18">
        <f t="shared" si="2"/>
        <v>0</v>
      </c>
      <c r="R8" s="23"/>
      <c r="S8" s="19">
        <f t="shared" si="0"/>
        <v>0</v>
      </c>
      <c r="T8" s="13"/>
    </row>
    <row r="9" spans="1:20" s="5" customFormat="1" ht="114.75" customHeight="1" thickBot="1" x14ac:dyDescent="0.45">
      <c r="A9" s="9"/>
      <c r="B9" s="10"/>
      <c r="C9" s="24"/>
      <c r="D9" s="2">
        <v>350000</v>
      </c>
      <c r="E9" s="28"/>
      <c r="F9" s="29" t="s">
        <v>8</v>
      </c>
      <c r="G9" s="24"/>
      <c r="H9" s="30"/>
      <c r="I9" s="15">
        <v>2085</v>
      </c>
      <c r="J9" s="15">
        <v>1.3</v>
      </c>
      <c r="K9" s="18">
        <f t="shared" si="3"/>
        <v>0</v>
      </c>
      <c r="L9" s="32"/>
      <c r="M9" s="2">
        <v>710000</v>
      </c>
      <c r="N9" s="18">
        <f t="shared" si="1"/>
        <v>0</v>
      </c>
      <c r="O9" s="2">
        <v>690000</v>
      </c>
      <c r="P9" s="24"/>
      <c r="Q9" s="18">
        <f t="shared" si="2"/>
        <v>0</v>
      </c>
      <c r="R9" s="24"/>
      <c r="S9" s="19">
        <f t="shared" si="0"/>
        <v>0</v>
      </c>
      <c r="T9" s="13"/>
    </row>
    <row r="10" spans="1:20" s="5" customFormat="1" ht="114.75" customHeight="1" x14ac:dyDescent="0.4">
      <c r="A10" s="34" t="s">
        <v>21</v>
      </c>
      <c r="B10" s="34"/>
      <c r="C10" s="3">
        <f>SUM(C4:C9)</f>
        <v>0</v>
      </c>
      <c r="D10" s="3">
        <f>SUM(D4:D9)</f>
        <v>2980000</v>
      </c>
      <c r="E10" s="3">
        <f>SUM(E4:E9)</f>
        <v>0</v>
      </c>
      <c r="F10" s="3"/>
      <c r="G10" s="17">
        <f>SUM(G4:G9)</f>
        <v>0</v>
      </c>
      <c r="H10" s="17"/>
      <c r="I10" s="17"/>
      <c r="J10" s="17"/>
      <c r="K10" s="17">
        <f t="shared" ref="K10:Q10" si="4">SUM(K4:K9)</f>
        <v>0</v>
      </c>
      <c r="L10" s="17"/>
      <c r="M10" s="17">
        <f t="shared" si="4"/>
        <v>3380000</v>
      </c>
      <c r="N10" s="17">
        <f t="shared" si="4"/>
        <v>0</v>
      </c>
      <c r="O10" s="17">
        <f t="shared" si="4"/>
        <v>6200000</v>
      </c>
      <c r="P10" s="17">
        <f t="shared" si="4"/>
        <v>0</v>
      </c>
      <c r="Q10" s="17">
        <f t="shared" si="4"/>
        <v>0</v>
      </c>
      <c r="R10" s="20">
        <f>SUM(R4:R9)*2</f>
        <v>0</v>
      </c>
      <c r="S10" s="21">
        <f>SUM(S4:S9)</f>
        <v>0</v>
      </c>
      <c r="T10" s="14"/>
    </row>
    <row r="11" spans="1:20" s="5" customFormat="1" ht="114.75" customHeight="1" x14ac:dyDescent="0.4">
      <c r="A11" s="35" t="s">
        <v>22</v>
      </c>
      <c r="B11" s="35"/>
      <c r="C11" s="3"/>
      <c r="D11" s="3"/>
      <c r="E11" s="3"/>
      <c r="F11" s="3"/>
      <c r="G11" s="16"/>
      <c r="H11" s="16"/>
      <c r="I11" s="16"/>
      <c r="J11" s="14"/>
      <c r="K11" s="14"/>
      <c r="L11" s="14"/>
      <c r="M11" s="14"/>
      <c r="N11" s="14"/>
      <c r="O11" s="14"/>
      <c r="P11" s="16"/>
      <c r="Q11" s="16"/>
      <c r="R11" s="14"/>
      <c r="S11" s="8"/>
      <c r="T11" s="14"/>
    </row>
    <row r="12" spans="1:20" s="5" customFormat="1" ht="114.75" customHeight="1" x14ac:dyDescent="0.4">
      <c r="A12" s="35" t="s">
        <v>23</v>
      </c>
      <c r="B12" s="35"/>
      <c r="C12" s="3"/>
      <c r="D12" s="3"/>
      <c r="E12" s="3"/>
      <c r="F12" s="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">
        <f>S10-S11</f>
        <v>0</v>
      </c>
      <c r="T12" s="14"/>
    </row>
    <row r="13" spans="1:20" s="5" customFormat="1" ht="114.75" customHeight="1" x14ac:dyDescent="0.4">
      <c r="A13" s="33"/>
      <c r="B13" s="33"/>
      <c r="C13" s="33"/>
      <c r="D13" s="33"/>
      <c r="E13" s="33"/>
      <c r="F13" s="3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</sheetData>
  <mergeCells count="5">
    <mergeCell ref="A1:S2"/>
    <mergeCell ref="A13:F13"/>
    <mergeCell ref="A10:B10"/>
    <mergeCell ref="A11:B11"/>
    <mergeCell ref="A12:B12"/>
  </mergeCells>
  <phoneticPr fontId="1"/>
  <pageMargins left="0.7" right="0.7" top="0.75" bottom="0.75" header="0.3" footer="0.3"/>
  <pageSetup paperSize="9" scale="30" orientation="landscape" r:id="rId1"/>
  <colBreaks count="1" manualBreakCount="1">
    <brk id="19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セルフサポート②</dc:creator>
  <cp:lastModifiedBy>セルフサポート⑤</cp:lastModifiedBy>
  <cp:lastPrinted>2025-04-18T07:56:49Z</cp:lastPrinted>
  <dcterms:created xsi:type="dcterms:W3CDTF">2025-03-30T01:03:09Z</dcterms:created>
  <dcterms:modified xsi:type="dcterms:W3CDTF">2025-04-28T00:26:12Z</dcterms:modified>
</cp:coreProperties>
</file>